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 LICITAÇÃO\EDITAIS\ELETRÔNICO\______________________MINUTAS\PA 3578-2022 - Manut Esgoto - Escavação\"/>
    </mc:Choice>
  </mc:AlternateContent>
  <xr:revisionPtr revIDLastSave="0" documentId="13_ncr:1_{7AB303EA-63B9-4F63-9FC3-945D042079AA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Planilha1" sheetId="1" r:id="rId1"/>
  </sheets>
  <definedNames>
    <definedName name="_xlnm.Print_Area" localSheetId="0">Planilha1!$A$1:$M$49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2" i="1" l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2" i="1"/>
  <c r="I32" i="1" s="1"/>
  <c r="H31" i="1"/>
  <c r="I31" i="1" s="1"/>
  <c r="H30" i="1"/>
  <c r="I30" i="1" s="1"/>
  <c r="H29" i="1"/>
  <c r="I29" i="1" s="1"/>
  <c r="F27" i="1"/>
  <c r="H27" i="1" s="1"/>
  <c r="I27" i="1" s="1"/>
  <c r="F26" i="1"/>
  <c r="H26" i="1" s="1"/>
  <c r="I26" i="1" s="1"/>
  <c r="F25" i="1"/>
  <c r="H25" i="1" s="1"/>
  <c r="I25" i="1" s="1"/>
  <c r="F24" i="1"/>
  <c r="H24" i="1" s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F15" i="1"/>
  <c r="H15" i="1" s="1"/>
  <c r="I15" i="1" s="1"/>
  <c r="F14" i="1"/>
  <c r="H14" i="1" s="1"/>
  <c r="I14" i="1" s="1"/>
  <c r="H13" i="1"/>
  <c r="I13" i="1" s="1"/>
  <c r="F13" i="1"/>
  <c r="H11" i="1"/>
  <c r="I11" i="1" s="1"/>
  <c r="H10" i="1"/>
  <c r="I10" i="1" s="1"/>
  <c r="H9" i="1"/>
  <c r="I9" i="1" s="1"/>
  <c r="I8" i="1" l="1"/>
  <c r="J23" i="1"/>
  <c r="J18" i="1"/>
  <c r="J31" i="1"/>
  <c r="J22" i="1"/>
  <c r="J10" i="1"/>
  <c r="J11" i="1"/>
  <c r="I12" i="1"/>
  <c r="J20" i="1"/>
  <c r="J26" i="1"/>
  <c r="I33" i="1"/>
  <c r="J36" i="1" s="1"/>
  <c r="J40" i="1"/>
  <c r="J15" i="1"/>
  <c r="I28" i="1"/>
  <c r="J29" i="1"/>
  <c r="I16" i="1"/>
  <c r="J17" i="1"/>
  <c r="J37" i="1"/>
  <c r="J24" i="1"/>
  <c r="J25" i="1"/>
  <c r="J14" i="1"/>
  <c r="J21" i="1"/>
  <c r="J27" i="1"/>
  <c r="J35" i="1"/>
  <c r="J41" i="1"/>
  <c r="J42" i="1"/>
  <c r="J30" i="1" l="1"/>
  <c r="J13" i="1"/>
  <c r="J32" i="1"/>
  <c r="J39" i="1"/>
  <c r="I44" i="1"/>
  <c r="J28" i="1" s="1"/>
  <c r="J34" i="1"/>
  <c r="J19" i="1"/>
  <c r="J38" i="1"/>
  <c r="J9" i="1"/>
  <c r="J33" i="1" l="1"/>
  <c r="J8" i="1"/>
  <c r="J12" i="1"/>
  <c r="J16" i="1"/>
  <c r="J44" i="1" l="1"/>
</calcChain>
</file>

<file path=xl/sharedStrings.xml><?xml version="1.0" encoding="utf-8"?>
<sst xmlns="http://schemas.openxmlformats.org/spreadsheetml/2006/main" count="170" uniqueCount="93">
  <si>
    <t>Proponente:</t>
  </si>
  <si>
    <t>Objeto: Contratação de empresa para execução de novas ligações e reforma de ligações de esgoto, construção e reforma de poços de visita e reforma de rede coletoras de esgoto com diâmetros diversos na cidade de Sorocaba</t>
  </si>
  <si>
    <t>BDI</t>
  </si>
  <si>
    <t>ITEM</t>
  </si>
  <si>
    <t>DESCRIÇÃO/ESPECIFICAÇÃO</t>
  </si>
  <si>
    <t>UNIDADE</t>
  </si>
  <si>
    <t>QUANTIDADE</t>
  </si>
  <si>
    <t>REFERÊNCIA</t>
  </si>
  <si>
    <t>$ UNIT.</t>
  </si>
  <si>
    <t>BDI %</t>
  </si>
  <si>
    <t>$ UNIT. TOTAL</t>
  </si>
  <si>
    <t>$ TOTAL</t>
  </si>
  <si>
    <t>%</t>
  </si>
  <si>
    <t>PREÇO DE REFERÊNCIA</t>
  </si>
  <si>
    <t>PREÇO PROPOSTO</t>
  </si>
  <si>
    <t>LIGAÇÃO DE ESGOTO NOVA (LEN)</t>
  </si>
  <si>
    <t>1.1</t>
  </si>
  <si>
    <t>Ligação de esgoto – comprimento 2,00 m</t>
  </si>
  <si>
    <t>unid</t>
  </si>
  <si>
    <t>Composição SAAE</t>
  </si>
  <si>
    <t>1.2</t>
  </si>
  <si>
    <t>Ligação de esgoto – comprimento 4,00 m</t>
  </si>
  <si>
    <t>1.3</t>
  </si>
  <si>
    <t>Ligação de esgoto – comprimento 6,00 m</t>
  </si>
  <si>
    <t>REFORMA DE LIGAÇÃO DE ESGOTO (RLE)</t>
  </si>
  <si>
    <t>2.1</t>
  </si>
  <si>
    <t>Reforma de ligação de esgoto – comprimento 2,00 m</t>
  </si>
  <si>
    <t>2.2</t>
  </si>
  <si>
    <t>Reforma de ligação de esgoto – comprimento 4,00 m</t>
  </si>
  <si>
    <t>2.3</t>
  </si>
  <si>
    <t>Reforma de ligação de esgoto – comprimento 6,00 m</t>
  </si>
  <si>
    <t>POÇOS DE INSPEÇÃO OU VISITA</t>
  </si>
  <si>
    <t>3.1</t>
  </si>
  <si>
    <t>Construção de poço de inspeção circular com diâmetro de 400 mm em anel de concreto e profundidade de até 1,50 m</t>
  </si>
  <si>
    <t>Sabesp 70070211</t>
  </si>
  <si>
    <t>não se aplica *(3)</t>
  </si>
  <si>
    <t>3.2</t>
  </si>
  <si>
    <t>Construção de poço de inspeção circular com diâmetro de 400 mm em material plástico e profundidade de até 1,50 m</t>
  </si>
  <si>
    <t>Sabesp 70070212</t>
  </si>
  <si>
    <t>3.3</t>
  </si>
  <si>
    <t>Nivelamento de poço de visita sem uso de cone</t>
  </si>
  <si>
    <t>Siurb 06-21–00</t>
  </si>
  <si>
    <t>3.4</t>
  </si>
  <si>
    <t>Reforma de poço de visita – profundidade até 2,00 m</t>
  </si>
  <si>
    <t>Sabesp 70070181</t>
  </si>
  <si>
    <t>3.5</t>
  </si>
  <si>
    <t>Reforma de poço de visita – profundidade de 2,00 m até 3,00 m</t>
  </si>
  <si>
    <t>Sabesp 70070182</t>
  </si>
  <si>
    <t>3.6</t>
  </si>
  <si>
    <t>Reforma de poço de visita – profundidade de 3,00 m até 4,00 m</t>
  </si>
  <si>
    <t>Sabesp 70070183</t>
  </si>
  <si>
    <t>3.7</t>
  </si>
  <si>
    <t>Reforma de poço de visita – profundidade de 4,00 m até 6,00 m</t>
  </si>
  <si>
    <t>Sabesp 70070185</t>
  </si>
  <si>
    <t>3.8</t>
  </si>
  <si>
    <t>Construção de poço de visita – profundidade até 2,00 m</t>
  </si>
  <si>
    <t>3.9</t>
  </si>
  <si>
    <t>Construção de poço de visita – profundidade de 2,00 m até 3,00 m</t>
  </si>
  <si>
    <t>3.10</t>
  </si>
  <si>
    <t>Construção de poço de visita – profundidade de 3,00 m até 4,00 m</t>
  </si>
  <si>
    <t>3.11</t>
  </si>
  <si>
    <t>Construção de poço de visita – profundidade de 4,00 m até 6,00 m</t>
  </si>
  <si>
    <t>MANUTENÇÃO DE REDE DE ESGOTO / ESCAVAÇÃO * (1)</t>
  </si>
  <si>
    <t>4.1</t>
  </si>
  <si>
    <t>Escavação – profundidade até 1,50 m</t>
  </si>
  <si>
    <t>m</t>
  </si>
  <si>
    <t>4.2</t>
  </si>
  <si>
    <t>Escavação – profundidade até 3,00 m</t>
  </si>
  <si>
    <t>4.3</t>
  </si>
  <si>
    <t>Escavação – profundidade até 4,50 m</t>
  </si>
  <si>
    <t>4.4</t>
  </si>
  <si>
    <t>Escavação – profundidade até 6,00 m</t>
  </si>
  <si>
    <t>MANUTENÇÃO DE REDE DE ESGOTO/ASSENTAMENTO DE TUBULAÇÃO *(2)</t>
  </si>
  <si>
    <t>5.1</t>
  </si>
  <si>
    <t>Assentamento de tubulação – diâmetro 150 mm</t>
  </si>
  <si>
    <t>5.2</t>
  </si>
  <si>
    <t>Assentamento de tubulação – diâmetro 200 mm</t>
  </si>
  <si>
    <t>5.3</t>
  </si>
  <si>
    <t>Assentamento de tubulação – diâmetro 250 mm</t>
  </si>
  <si>
    <t>5.4</t>
  </si>
  <si>
    <t>Assentamento de tubulação – diâmetro 300 mm</t>
  </si>
  <si>
    <t>5.5</t>
  </si>
  <si>
    <t>Assentamento de tubulação – diâmetro 350 mm</t>
  </si>
  <si>
    <t>5.6</t>
  </si>
  <si>
    <t>Assentamento de tubulação – diâmetro 400 mm</t>
  </si>
  <si>
    <t>5.7</t>
  </si>
  <si>
    <t>Assentamento de tubulação – diâmetro 500 mm</t>
  </si>
  <si>
    <t>5.8</t>
  </si>
  <si>
    <t>Assentamento de tubulação – diâmetro 600 mm</t>
  </si>
  <si>
    <t>5.9</t>
  </si>
  <si>
    <t>Assentamento de tubulação – diâmetro 800 mm</t>
  </si>
  <si>
    <t>TOTAL</t>
  </si>
  <si>
    <t xml:space="preserve">Obs.: Os custos unitários foram obtidos através dos seguintes bancos de preços referenciais:
- Banco de Preços SABESP para Estudos, Projetos e Serviços de Apoio – Novembro/2022
- Planilha Sinapi – Dezembro/2022
- Planilha Siurb – Julho/2022 (Última versão disponível para consulta)
*(1) – Na composição dos custos dos serviços de escavação foram contempladas a demolição de pavimento, escavação, escoramento da vala, carga de material, transporte e reaterro.
*(2) – Na composição dos custos dos serviços de assentamento de tubulações foram contempladas a sinalização de trânsito, regularização do fundo da vala e assentamento da tubulação.
*(3) – Nos itens onde foi adotada a Planilha Sabesp como referência de custo não foi aplicado o percentual correspondente ao BDI pois o mesmo já está embutido na composição final de custos desta planilha de referência (equivalente a 28%).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</si>
</sst>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R$-416]\ #,##0.00;[Red]\-[$R$-416]\ #,##0.00"/>
    <numFmt numFmtId="165" formatCode="[$R$-416]\ #,##0.\-\-;[Red]\-[$R$-416]\ #,##0.\-\-"/>
    <numFmt numFmtId="166" formatCode="[$R$-416]\ #,#00.00;[Red]\-[$R$-416]\ #,#00.00"/>
    <numFmt numFmtId="167" formatCode="_-&quot;R$ &quot;* #,##0.00_-;&quot;-R$ &quot;* #,##0.00_-;_-&quot;R$ &quot;* \-??_-;_-@_-"/>
  </numFmts>
  <fonts count="4" x14ac:knownFonts="1">
    <font>
      <sz val="11"/>
      <color rgb="FF000000"/>
      <name val="Calibri"/>
      <family val="2"/>
      <charset val="1"/>
    </font>
    <font>
      <sz val="10.5"/>
      <color rgb="FF000000"/>
      <name val="Tahoma"/>
      <family val="2"/>
      <charset val="1"/>
    </font>
    <font>
      <b/>
      <sz val="10.5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A6A6A6"/>
        <bgColor rgb="FFAFABAB"/>
      </patternFill>
    </fill>
    <fill>
      <patternFill patternType="solid">
        <fgColor rgb="FFD0CECE"/>
        <bgColor rgb="FFCCCCCC"/>
      </patternFill>
    </fill>
    <fill>
      <patternFill patternType="solid">
        <fgColor rgb="FFCCCCCC"/>
        <bgColor rgb="FFD0CECE"/>
      </patternFill>
    </fill>
    <fill>
      <patternFill patternType="solid">
        <fgColor rgb="FFB2B2B2"/>
        <bgColor rgb="FFAFABAB"/>
      </patternFill>
    </fill>
    <fill>
      <patternFill patternType="solid">
        <fgColor rgb="FFAFABAB"/>
        <bgColor rgb="FFB2B2B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7" fontId="3" fillId="0" borderId="0" applyBorder="0" applyProtection="0"/>
    <xf numFmtId="9" fontId="3" fillId="0" borderId="0" applyBorder="0" applyProtection="0"/>
  </cellStyleXfs>
  <cellXfs count="66">
    <xf numFmtId="0" fontId="0" fillId="0" borderId="0" xfId="0"/>
    <xf numFmtId="0" fontId="1" fillId="0" borderId="0" xfId="0" applyFont="1" applyAlignment="1" applyProtection="1">
      <alignment horizontal="center" vertical="center"/>
    </xf>
    <xf numFmtId="164" fontId="1" fillId="0" borderId="0" xfId="0" applyNumberFormat="1" applyFont="1" applyAlignment="1" applyProtection="1"/>
    <xf numFmtId="4" fontId="1" fillId="0" borderId="0" xfId="0" applyNumberFormat="1" applyFont="1" applyAlignment="1" applyProtection="1">
      <alignment horizontal="center"/>
    </xf>
    <xf numFmtId="165" fontId="1" fillId="0" borderId="0" xfId="0" applyNumberFormat="1" applyFont="1" applyAlignment="1" applyProtection="1">
      <alignment horizontal="right"/>
    </xf>
    <xf numFmtId="165" fontId="1" fillId="0" borderId="0" xfId="0" applyNumberFormat="1" applyFont="1" applyAlignment="1" applyProtection="1"/>
    <xf numFmtId="0" fontId="1" fillId="0" borderId="0" xfId="0" applyFont="1" applyAlignment="1" applyProtection="1"/>
    <xf numFmtId="166" fontId="1" fillId="0" borderId="0" xfId="0" applyNumberFormat="1" applyFont="1" applyAlignment="1" applyProtection="1"/>
    <xf numFmtId="0" fontId="0" fillId="0" borderId="0" xfId="0" applyAlignment="1" applyProtection="1"/>
    <xf numFmtId="0" fontId="2" fillId="0" borderId="1" xfId="0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4" fontId="2" fillId="0" borderId="1" xfId="0" applyNumberFormat="1" applyFont="1" applyBorder="1" applyAlignment="1" applyProtection="1">
      <alignment horizontal="center" vertical="center"/>
    </xf>
    <xf numFmtId="165" fontId="2" fillId="0" borderId="1" xfId="0" applyNumberFormat="1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164" fontId="1" fillId="0" borderId="6" xfId="0" applyNumberFormat="1" applyFont="1" applyBorder="1" applyAlignment="1" applyProtection="1">
      <alignment vertical="center"/>
    </xf>
    <xf numFmtId="4" fontId="1" fillId="0" borderId="6" xfId="0" applyNumberFormat="1" applyFont="1" applyBorder="1" applyAlignment="1" applyProtection="1">
      <alignment horizontal="center" vertical="center"/>
    </xf>
    <xf numFmtId="165" fontId="1" fillId="0" borderId="6" xfId="0" applyNumberFormat="1" applyFont="1" applyBorder="1" applyAlignment="1" applyProtection="1">
      <alignment horizontal="right" vertical="center"/>
    </xf>
    <xf numFmtId="165" fontId="1" fillId="0" borderId="6" xfId="0" applyNumberFormat="1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166" fontId="1" fillId="0" borderId="6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4" fontId="2" fillId="4" borderId="1" xfId="0" applyNumberFormat="1" applyFont="1" applyFill="1" applyBorder="1" applyAlignment="1" applyProtection="1">
      <alignment horizontal="center" vertical="center"/>
    </xf>
    <xf numFmtId="165" fontId="2" fillId="4" borderId="1" xfId="0" applyNumberFormat="1" applyFont="1" applyFill="1" applyBorder="1" applyAlignment="1" applyProtection="1">
      <alignment horizontal="right" vertical="center"/>
    </xf>
    <xf numFmtId="165" fontId="2" fillId="3" borderId="1" xfId="0" applyNumberFormat="1" applyFont="1" applyFill="1" applyBorder="1" applyAlignment="1" applyProtection="1"/>
    <xf numFmtId="9" fontId="2" fillId="4" borderId="1" xfId="2" applyFont="1" applyFill="1" applyBorder="1" applyAlignment="1" applyProtection="1"/>
    <xf numFmtId="166" fontId="1" fillId="3" borderId="1" xfId="0" applyNumberFormat="1" applyFont="1" applyFill="1" applyBorder="1" applyAlignment="1" applyProtection="1"/>
    <xf numFmtId="0" fontId="1" fillId="3" borderId="1" xfId="0" applyFont="1" applyFill="1" applyBorder="1" applyAlignment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wrapText="1"/>
    </xf>
    <xf numFmtId="4" fontId="1" fillId="0" borderId="1" xfId="0" applyNumberFormat="1" applyFont="1" applyBorder="1" applyAlignment="1" applyProtection="1">
      <alignment horizontal="center" vertical="center"/>
    </xf>
    <xf numFmtId="164" fontId="1" fillId="0" borderId="1" xfId="1" applyNumberFormat="1" applyFont="1" applyBorder="1" applyAlignment="1" applyProtection="1">
      <alignment horizontal="right"/>
    </xf>
    <xf numFmtId="4" fontId="1" fillId="0" borderId="1" xfId="1" applyNumberFormat="1" applyFont="1" applyBorder="1" applyAlignment="1" applyProtection="1">
      <alignment horizontal="center"/>
    </xf>
    <xf numFmtId="165" fontId="1" fillId="0" borderId="1" xfId="1" applyNumberFormat="1" applyFont="1" applyBorder="1" applyAlignment="1" applyProtection="1">
      <alignment horizontal="right"/>
    </xf>
    <xf numFmtId="165" fontId="1" fillId="0" borderId="1" xfId="1" applyNumberFormat="1" applyFont="1" applyBorder="1" applyAlignment="1" applyProtection="1"/>
    <xf numFmtId="9" fontId="1" fillId="0" borderId="1" xfId="2" applyFont="1" applyBorder="1" applyAlignment="1" applyProtection="1"/>
    <xf numFmtId="166" fontId="1" fillId="0" borderId="1" xfId="1" applyNumberFormat="1" applyFont="1" applyBorder="1" applyAlignment="1" applyProtection="1"/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</xf>
    <xf numFmtId="164" fontId="1" fillId="0" borderId="1" xfId="1" applyNumberFormat="1" applyFont="1" applyBorder="1" applyAlignment="1" applyProtection="1"/>
    <xf numFmtId="164" fontId="1" fillId="0" borderId="1" xfId="1" applyNumberFormat="1" applyFont="1" applyBorder="1" applyAlignment="1" applyProtection="1"/>
    <xf numFmtId="0" fontId="1" fillId="0" borderId="2" xfId="0" applyFont="1" applyBorder="1" applyAlignment="1" applyProtection="1"/>
    <xf numFmtId="0" fontId="2" fillId="3" borderId="1" xfId="0" applyFont="1" applyFill="1" applyBorder="1" applyAlignment="1" applyProtection="1">
      <alignment horizontal="center" vertical="center" wrapText="1"/>
    </xf>
    <xf numFmtId="165" fontId="2" fillId="3" borderId="1" xfId="0" applyNumberFormat="1" applyFont="1" applyFill="1" applyBorder="1" applyAlignment="1" applyProtection="1">
      <alignment vertical="center"/>
    </xf>
    <xf numFmtId="9" fontId="2" fillId="4" borderId="1" xfId="2" applyFont="1" applyFill="1" applyBorder="1" applyAlignment="1" applyProtection="1">
      <alignment vertical="center"/>
    </xf>
    <xf numFmtId="166" fontId="1" fillId="3" borderId="1" xfId="0" applyNumberFormat="1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5" fontId="2" fillId="5" borderId="2" xfId="0" applyNumberFormat="1" applyFont="1" applyFill="1" applyBorder="1" applyAlignment="1" applyProtection="1">
      <alignment horizontal="left"/>
    </xf>
    <xf numFmtId="165" fontId="2" fillId="6" borderId="2" xfId="0" applyNumberFormat="1" applyFont="1" applyFill="1" applyBorder="1" applyAlignment="1" applyProtection="1"/>
    <xf numFmtId="9" fontId="2" fillId="6" borderId="1" xfId="2" applyFont="1" applyFill="1" applyBorder="1" applyAlignment="1" applyProtection="1"/>
    <xf numFmtId="166" fontId="1" fillId="0" borderId="0" xfId="0" applyNumberFormat="1" applyFont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/>
    </xf>
    <xf numFmtId="166" fontId="2" fillId="2" borderId="1" xfId="0" applyNumberFormat="1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 wrapText="1"/>
    </xf>
    <xf numFmtId="166" fontId="2" fillId="0" borderId="1" xfId="0" applyNumberFormat="1" applyFont="1" applyBorder="1" applyAlignment="1" applyProtection="1">
      <alignment horizontal="center" vertical="center" wrapText="1"/>
    </xf>
    <xf numFmtId="10" fontId="2" fillId="0" borderId="1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AFABAB"/>
      <rgbColor rgb="FF993366"/>
      <rgbColor rgb="FFFFFFCC"/>
      <rgbColor rgb="FFCCFFFF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B2B2B2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50"/>
  <sheetViews>
    <sheetView tabSelected="1" topLeftCell="A34" zoomScaleNormal="100" workbookViewId="0">
      <selection activeCell="C51" sqref="C51"/>
    </sheetView>
  </sheetViews>
  <sheetFormatPr defaultColWidth="8.85546875" defaultRowHeight="15" x14ac:dyDescent="0.25"/>
  <cols>
    <col min="1" max="1" width="7.5703125" style="1" customWidth="1"/>
    <col min="2" max="2" width="60" style="1" customWidth="1"/>
    <col min="3" max="3" width="12.7109375" style="1" customWidth="1"/>
    <col min="4" max="4" width="14.28515625" style="1" customWidth="1"/>
    <col min="5" max="5" width="18.42578125" style="1" customWidth="1"/>
    <col min="6" max="6" width="15.28515625" style="2" customWidth="1"/>
    <col min="7" max="7" width="18" style="3" customWidth="1"/>
    <col min="8" max="8" width="15.85546875" style="4" customWidth="1"/>
    <col min="9" max="9" width="19.42578125" style="5" customWidth="1"/>
    <col min="10" max="10" width="8.85546875" style="6" customWidth="1"/>
    <col min="11" max="11" width="12.7109375" style="7" customWidth="1"/>
    <col min="12" max="12" width="12.85546875" style="7" customWidth="1"/>
    <col min="13" max="13" width="9.42578125" style="6" customWidth="1"/>
    <col min="14" max="14" width="2.85546875" style="8" customWidth="1"/>
    <col min="1021" max="1025" width="11.5703125" style="8" customWidth="1"/>
  </cols>
  <sheetData>
    <row r="1" spans="1:13" ht="19.899999999999999" customHeight="1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19.899999999999999" customHeight="1" x14ac:dyDescent="0.25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3" t="s">
        <v>2</v>
      </c>
      <c r="M2" s="64">
        <v>0.21149999999999999</v>
      </c>
    </row>
    <row r="3" spans="1:13" ht="19.899999999999999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3"/>
      <c r="M3" s="64"/>
    </row>
    <row r="4" spans="1:13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3" x14ac:dyDescent="0.25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10" t="s">
        <v>8</v>
      </c>
      <c r="G5" s="11" t="s">
        <v>9</v>
      </c>
      <c r="H5" s="12" t="s">
        <v>10</v>
      </c>
      <c r="I5" s="12" t="s">
        <v>11</v>
      </c>
      <c r="J5" s="9" t="s">
        <v>12</v>
      </c>
      <c r="K5" s="13" t="s">
        <v>8</v>
      </c>
      <c r="L5" s="13" t="s">
        <v>11</v>
      </c>
      <c r="M5" s="9" t="s">
        <v>12</v>
      </c>
    </row>
    <row r="6" spans="1:13" x14ac:dyDescent="0.25">
      <c r="A6" s="14"/>
      <c r="B6" s="15"/>
      <c r="C6" s="15"/>
      <c r="D6" s="15"/>
      <c r="E6" s="15"/>
      <c r="F6" s="16"/>
      <c r="G6" s="17"/>
      <c r="H6" s="18"/>
      <c r="I6" s="19"/>
      <c r="J6" s="20"/>
      <c r="K6" s="21"/>
      <c r="L6" s="21"/>
      <c r="M6" s="20"/>
    </row>
    <row r="7" spans="1:13" x14ac:dyDescent="0.25">
      <c r="A7" s="57"/>
      <c r="B7" s="57"/>
      <c r="C7" s="57"/>
      <c r="D7" s="57"/>
      <c r="F7" s="58" t="s">
        <v>13</v>
      </c>
      <c r="G7" s="58"/>
      <c r="H7" s="58"/>
      <c r="I7" s="58"/>
      <c r="J7" s="58"/>
      <c r="K7" s="59" t="s">
        <v>14</v>
      </c>
      <c r="L7" s="59"/>
      <c r="M7" s="59"/>
    </row>
    <row r="8" spans="1:13" x14ac:dyDescent="0.25">
      <c r="A8" s="23">
        <v>1</v>
      </c>
      <c r="B8" s="23" t="s">
        <v>15</v>
      </c>
      <c r="C8" s="24" t="s">
        <v>5</v>
      </c>
      <c r="D8" s="24" t="s">
        <v>6</v>
      </c>
      <c r="E8" s="24" t="s">
        <v>7</v>
      </c>
      <c r="F8" s="25"/>
      <c r="G8" s="26"/>
      <c r="H8" s="27"/>
      <c r="I8" s="28">
        <f>SUM(I9:I11)</f>
        <v>6443314.29</v>
      </c>
      <c r="J8" s="29">
        <f>I8/$I$44</f>
        <v>0.36851379228121894</v>
      </c>
      <c r="K8" s="30"/>
      <c r="L8" s="30"/>
      <c r="M8" s="31"/>
    </row>
    <row r="9" spans="1:13" x14ac:dyDescent="0.25">
      <c r="A9" s="32" t="s">
        <v>16</v>
      </c>
      <c r="B9" s="33" t="s">
        <v>17</v>
      </c>
      <c r="C9" s="32" t="s">
        <v>18</v>
      </c>
      <c r="D9" s="34">
        <v>3500</v>
      </c>
      <c r="E9" s="32" t="s">
        <v>19</v>
      </c>
      <c r="F9" s="35">
        <v>497.76</v>
      </c>
      <c r="G9" s="36">
        <v>21.15</v>
      </c>
      <c r="H9" s="37">
        <f>F9*1.2115</f>
        <v>603.03624000000002</v>
      </c>
      <c r="I9" s="38">
        <f>D9*H9</f>
        <v>2110626.84</v>
      </c>
      <c r="J9" s="39">
        <f>I9/$I$8</f>
        <v>0.32756850667298426</v>
      </c>
      <c r="K9" s="40">
        <v>0</v>
      </c>
      <c r="L9" s="40">
        <v>0</v>
      </c>
      <c r="M9" s="39">
        <v>0</v>
      </c>
    </row>
    <row r="10" spans="1:13" x14ac:dyDescent="0.25">
      <c r="A10" s="32" t="s">
        <v>20</v>
      </c>
      <c r="B10" s="33" t="s">
        <v>21</v>
      </c>
      <c r="C10" s="32" t="s">
        <v>18</v>
      </c>
      <c r="D10" s="34">
        <v>2500</v>
      </c>
      <c r="E10" s="32" t="s">
        <v>19</v>
      </c>
      <c r="F10" s="35">
        <v>702.92</v>
      </c>
      <c r="G10" s="36">
        <v>21.15</v>
      </c>
      <c r="H10" s="37">
        <f>F10*1.2115</f>
        <v>851.58758</v>
      </c>
      <c r="I10" s="38">
        <f>D10*H10</f>
        <v>2128968.9500000002</v>
      </c>
      <c r="J10" s="39">
        <f>I10/$I$8</f>
        <v>0.33041519537610514</v>
      </c>
      <c r="K10" s="40">
        <v>0</v>
      </c>
      <c r="L10" s="40">
        <v>0</v>
      </c>
      <c r="M10" s="39">
        <v>0</v>
      </c>
    </row>
    <row r="11" spans="1:13" x14ac:dyDescent="0.25">
      <c r="A11" s="32" t="s">
        <v>22</v>
      </c>
      <c r="B11" s="33" t="s">
        <v>23</v>
      </c>
      <c r="C11" s="32" t="s">
        <v>18</v>
      </c>
      <c r="D11" s="34">
        <v>2000</v>
      </c>
      <c r="E11" s="32" t="s">
        <v>19</v>
      </c>
      <c r="F11" s="35">
        <v>909.5</v>
      </c>
      <c r="G11" s="36">
        <v>21.15</v>
      </c>
      <c r="H11" s="37">
        <f>F11*1.2115</f>
        <v>1101.85925</v>
      </c>
      <c r="I11" s="38">
        <f>D11*H11</f>
        <v>2203718.5</v>
      </c>
      <c r="J11" s="39">
        <f>I11/$I$8</f>
        <v>0.3420162979509106</v>
      </c>
      <c r="K11" s="40">
        <v>0</v>
      </c>
      <c r="L11" s="40">
        <v>0</v>
      </c>
      <c r="M11" s="39">
        <v>0</v>
      </c>
    </row>
    <row r="12" spans="1:13" x14ac:dyDescent="0.25">
      <c r="A12" s="23">
        <v>2</v>
      </c>
      <c r="B12" s="23" t="s">
        <v>24</v>
      </c>
      <c r="C12" s="24" t="s">
        <v>5</v>
      </c>
      <c r="D12" s="24" t="s">
        <v>6</v>
      </c>
      <c r="E12" s="24" t="s">
        <v>7</v>
      </c>
      <c r="F12" s="25"/>
      <c r="G12" s="26"/>
      <c r="H12" s="27"/>
      <c r="I12" s="28">
        <f>SUM(I13:I15)</f>
        <v>1301176.4415000002</v>
      </c>
      <c r="J12" s="29">
        <f>I12/$I$44</f>
        <v>7.4418450397232869E-2</v>
      </c>
      <c r="K12" s="30"/>
      <c r="L12" s="30"/>
      <c r="M12" s="31"/>
    </row>
    <row r="13" spans="1:13" x14ac:dyDescent="0.25">
      <c r="A13" s="32" t="s">
        <v>25</v>
      </c>
      <c r="B13" s="33" t="s">
        <v>26</v>
      </c>
      <c r="C13" s="32" t="s">
        <v>18</v>
      </c>
      <c r="D13" s="34">
        <v>700</v>
      </c>
      <c r="E13" s="32" t="s">
        <v>19</v>
      </c>
      <c r="F13" s="35">
        <f>F9</f>
        <v>497.76</v>
      </c>
      <c r="G13" s="36">
        <v>21.15</v>
      </c>
      <c r="H13" s="37">
        <f>F13*1.2115</f>
        <v>603.03624000000002</v>
      </c>
      <c r="I13" s="38">
        <f>D13*H13</f>
        <v>422125.36800000002</v>
      </c>
      <c r="J13" s="39">
        <f>I13/$I$12</f>
        <v>0.32441823763222505</v>
      </c>
      <c r="K13" s="40">
        <v>0</v>
      </c>
      <c r="L13" s="40">
        <v>0</v>
      </c>
      <c r="M13" s="39">
        <v>0</v>
      </c>
    </row>
    <row r="14" spans="1:13" x14ac:dyDescent="0.25">
      <c r="A14" s="32" t="s">
        <v>27</v>
      </c>
      <c r="B14" s="33" t="s">
        <v>28</v>
      </c>
      <c r="C14" s="32" t="s">
        <v>18</v>
      </c>
      <c r="D14" s="34">
        <v>450</v>
      </c>
      <c r="E14" s="32" t="s">
        <v>19</v>
      </c>
      <c r="F14" s="35">
        <f>F10</f>
        <v>702.92</v>
      </c>
      <c r="G14" s="36">
        <v>21.15</v>
      </c>
      <c r="H14" s="37">
        <f>F14*1.2115</f>
        <v>851.58758</v>
      </c>
      <c r="I14" s="38">
        <f>D14*H14</f>
        <v>383214.41100000002</v>
      </c>
      <c r="J14" s="39">
        <f>I14/$I$12</f>
        <v>0.29451379442301406</v>
      </c>
      <c r="K14" s="40">
        <v>0</v>
      </c>
      <c r="L14" s="40">
        <v>0</v>
      </c>
      <c r="M14" s="39">
        <v>0</v>
      </c>
    </row>
    <row r="15" spans="1:13" x14ac:dyDescent="0.25">
      <c r="A15" s="32" t="s">
        <v>29</v>
      </c>
      <c r="B15" s="33" t="s">
        <v>30</v>
      </c>
      <c r="C15" s="32" t="s">
        <v>18</v>
      </c>
      <c r="D15" s="34">
        <v>450</v>
      </c>
      <c r="E15" s="32" t="s">
        <v>19</v>
      </c>
      <c r="F15" s="35">
        <f>F11</f>
        <v>909.5</v>
      </c>
      <c r="G15" s="36">
        <v>21.15</v>
      </c>
      <c r="H15" s="37">
        <f>F15*1.2115</f>
        <v>1101.85925</v>
      </c>
      <c r="I15" s="38">
        <f>D15*H15</f>
        <v>495836.66249999998</v>
      </c>
      <c r="J15" s="39">
        <f>I15/$I$12</f>
        <v>0.38106796794476078</v>
      </c>
      <c r="K15" s="40">
        <v>0</v>
      </c>
      <c r="L15" s="40">
        <v>0</v>
      </c>
      <c r="M15" s="39">
        <v>0</v>
      </c>
    </row>
    <row r="16" spans="1:13" x14ac:dyDescent="0.25">
      <c r="A16" s="23">
        <v>3</v>
      </c>
      <c r="B16" s="23" t="s">
        <v>31</v>
      </c>
      <c r="C16" s="24" t="s">
        <v>5</v>
      </c>
      <c r="D16" s="24" t="s">
        <v>6</v>
      </c>
      <c r="E16" s="24" t="s">
        <v>7</v>
      </c>
      <c r="F16" s="25"/>
      <c r="G16" s="26"/>
      <c r="H16" s="27"/>
      <c r="I16" s="28">
        <f>SUM(I17:I27)</f>
        <v>2332050.3959999997</v>
      </c>
      <c r="J16" s="29">
        <f>I16/$I$44</f>
        <v>0.13337743536034749</v>
      </c>
      <c r="K16" s="30"/>
      <c r="L16" s="30"/>
      <c r="M16" s="31"/>
    </row>
    <row r="17" spans="1:13" ht="27" x14ac:dyDescent="0.25">
      <c r="A17" s="32" t="s">
        <v>32</v>
      </c>
      <c r="B17" s="41" t="s">
        <v>33</v>
      </c>
      <c r="C17" s="32" t="s">
        <v>18</v>
      </c>
      <c r="D17" s="34">
        <v>40</v>
      </c>
      <c r="E17" s="42" t="s">
        <v>34</v>
      </c>
      <c r="F17" s="43">
        <v>2456.56</v>
      </c>
      <c r="G17" s="36" t="s">
        <v>35</v>
      </c>
      <c r="H17" s="37">
        <f>F17</f>
        <v>2456.56</v>
      </c>
      <c r="I17" s="44">
        <f t="shared" ref="I17:I27" si="0">D17*H17</f>
        <v>98262.399999999994</v>
      </c>
      <c r="J17" s="39">
        <f t="shared" ref="J17:J27" si="1">I17/$I$16</f>
        <v>4.2135624585361665E-2</v>
      </c>
      <c r="K17" s="40">
        <v>0</v>
      </c>
      <c r="L17" s="40">
        <v>0</v>
      </c>
      <c r="M17" s="39">
        <v>0</v>
      </c>
    </row>
    <row r="18" spans="1:13" ht="27" x14ac:dyDescent="0.25">
      <c r="A18" s="32" t="s">
        <v>36</v>
      </c>
      <c r="B18" s="41" t="s">
        <v>37</v>
      </c>
      <c r="C18" s="32" t="s">
        <v>18</v>
      </c>
      <c r="D18" s="34">
        <v>40</v>
      </c>
      <c r="E18" s="42" t="s">
        <v>38</v>
      </c>
      <c r="F18" s="43">
        <v>4296.18</v>
      </c>
      <c r="G18" s="36" t="s">
        <v>35</v>
      </c>
      <c r="H18" s="37">
        <f>F18</f>
        <v>4296.18</v>
      </c>
      <c r="I18" s="44">
        <f t="shared" si="0"/>
        <v>171847.2</v>
      </c>
      <c r="J18" s="39">
        <f t="shared" si="1"/>
        <v>7.3689316618010189E-2</v>
      </c>
      <c r="K18" s="40">
        <v>0</v>
      </c>
      <c r="L18" s="40">
        <v>0</v>
      </c>
      <c r="M18" s="39">
        <v>0</v>
      </c>
    </row>
    <row r="19" spans="1:13" x14ac:dyDescent="0.25">
      <c r="A19" s="32" t="s">
        <v>39</v>
      </c>
      <c r="B19" s="41" t="s">
        <v>40</v>
      </c>
      <c r="C19" s="32" t="s">
        <v>18</v>
      </c>
      <c r="D19" s="34">
        <v>700</v>
      </c>
      <c r="E19" s="42" t="s">
        <v>41</v>
      </c>
      <c r="F19" s="43">
        <v>172.72</v>
      </c>
      <c r="G19" s="36">
        <v>21.15</v>
      </c>
      <c r="H19" s="37">
        <f>F19*1.2115</f>
        <v>209.25028</v>
      </c>
      <c r="I19" s="44">
        <f t="shared" si="0"/>
        <v>146475.196</v>
      </c>
      <c r="J19" s="39">
        <f t="shared" si="1"/>
        <v>6.2809618630557257E-2</v>
      </c>
      <c r="K19" s="40">
        <v>0</v>
      </c>
      <c r="L19" s="40">
        <v>0</v>
      </c>
      <c r="M19" s="39">
        <v>0</v>
      </c>
    </row>
    <row r="20" spans="1:13" x14ac:dyDescent="0.25">
      <c r="A20" s="32" t="s">
        <v>42</v>
      </c>
      <c r="B20" s="41" t="s">
        <v>43</v>
      </c>
      <c r="C20" s="32" t="s">
        <v>18</v>
      </c>
      <c r="D20" s="34">
        <v>50</v>
      </c>
      <c r="E20" s="42" t="s">
        <v>44</v>
      </c>
      <c r="F20" s="43">
        <v>5009.47</v>
      </c>
      <c r="G20" s="36" t="s">
        <v>35</v>
      </c>
      <c r="H20" s="37">
        <f t="shared" ref="H20:H27" si="2">F20</f>
        <v>5009.47</v>
      </c>
      <c r="I20" s="44">
        <f t="shared" si="0"/>
        <v>250473.5</v>
      </c>
      <c r="J20" s="39">
        <f t="shared" si="1"/>
        <v>0.10740484014823153</v>
      </c>
      <c r="K20" s="40">
        <v>0</v>
      </c>
      <c r="L20" s="40">
        <v>0</v>
      </c>
      <c r="M20" s="39">
        <v>0</v>
      </c>
    </row>
    <row r="21" spans="1:13" x14ac:dyDescent="0.25">
      <c r="A21" s="32" t="s">
        <v>45</v>
      </c>
      <c r="B21" s="41" t="s">
        <v>46</v>
      </c>
      <c r="C21" s="32" t="s">
        <v>18</v>
      </c>
      <c r="D21" s="34">
        <v>50</v>
      </c>
      <c r="E21" s="42" t="s">
        <v>47</v>
      </c>
      <c r="F21" s="43">
        <v>5782.13</v>
      </c>
      <c r="G21" s="36" t="s">
        <v>35</v>
      </c>
      <c r="H21" s="37">
        <f t="shared" si="2"/>
        <v>5782.13</v>
      </c>
      <c r="I21" s="44">
        <f t="shared" si="0"/>
        <v>289106.5</v>
      </c>
      <c r="J21" s="39">
        <f t="shared" si="1"/>
        <v>0.12397094869642776</v>
      </c>
      <c r="K21" s="40">
        <v>0</v>
      </c>
      <c r="L21" s="40">
        <v>0</v>
      </c>
      <c r="M21" s="39">
        <v>0</v>
      </c>
    </row>
    <row r="22" spans="1:13" x14ac:dyDescent="0.25">
      <c r="A22" s="32" t="s">
        <v>48</v>
      </c>
      <c r="B22" s="41" t="s">
        <v>49</v>
      </c>
      <c r="C22" s="32" t="s">
        <v>18</v>
      </c>
      <c r="D22" s="34">
        <v>20</v>
      </c>
      <c r="E22" s="42" t="s">
        <v>50</v>
      </c>
      <c r="F22" s="43">
        <v>7168.1</v>
      </c>
      <c r="G22" s="36" t="s">
        <v>35</v>
      </c>
      <c r="H22" s="37">
        <f t="shared" si="2"/>
        <v>7168.1</v>
      </c>
      <c r="I22" s="44">
        <f t="shared" si="0"/>
        <v>143362</v>
      </c>
      <c r="J22" s="39">
        <f t="shared" si="1"/>
        <v>6.1474657771503842E-2</v>
      </c>
      <c r="K22" s="40">
        <v>0</v>
      </c>
      <c r="L22" s="40">
        <v>0</v>
      </c>
      <c r="M22" s="39">
        <v>0</v>
      </c>
    </row>
    <row r="23" spans="1:13" x14ac:dyDescent="0.25">
      <c r="A23" s="32" t="s">
        <v>51</v>
      </c>
      <c r="B23" s="41" t="s">
        <v>52</v>
      </c>
      <c r="C23" s="32" t="s">
        <v>18</v>
      </c>
      <c r="D23" s="34">
        <v>20</v>
      </c>
      <c r="E23" s="42" t="s">
        <v>53</v>
      </c>
      <c r="F23" s="43">
        <v>10155.49</v>
      </c>
      <c r="G23" s="36" t="s">
        <v>35</v>
      </c>
      <c r="H23" s="37">
        <f t="shared" si="2"/>
        <v>10155.49</v>
      </c>
      <c r="I23" s="44">
        <f t="shared" si="0"/>
        <v>203109.8</v>
      </c>
      <c r="J23" s="39">
        <f t="shared" si="1"/>
        <v>8.7094944581120451E-2</v>
      </c>
      <c r="K23" s="40">
        <v>0</v>
      </c>
      <c r="L23" s="40">
        <v>0</v>
      </c>
      <c r="M23" s="39">
        <v>0</v>
      </c>
    </row>
    <row r="24" spans="1:13" x14ac:dyDescent="0.25">
      <c r="A24" s="32" t="s">
        <v>54</v>
      </c>
      <c r="B24" s="41" t="s">
        <v>55</v>
      </c>
      <c r="C24" s="32" t="s">
        <v>18</v>
      </c>
      <c r="D24" s="34">
        <v>50</v>
      </c>
      <c r="E24" s="42" t="s">
        <v>44</v>
      </c>
      <c r="F24" s="43">
        <f>F20</f>
        <v>5009.47</v>
      </c>
      <c r="G24" s="36" t="s">
        <v>35</v>
      </c>
      <c r="H24" s="37">
        <f t="shared" si="2"/>
        <v>5009.47</v>
      </c>
      <c r="I24" s="44">
        <f t="shared" si="0"/>
        <v>250473.5</v>
      </c>
      <c r="J24" s="39">
        <f t="shared" si="1"/>
        <v>0.10740484014823153</v>
      </c>
      <c r="K24" s="40">
        <v>0</v>
      </c>
      <c r="L24" s="40">
        <v>0</v>
      </c>
      <c r="M24" s="39">
        <v>0</v>
      </c>
    </row>
    <row r="25" spans="1:13" ht="27" x14ac:dyDescent="0.25">
      <c r="A25" s="32" t="s">
        <v>56</v>
      </c>
      <c r="B25" s="41" t="s">
        <v>57</v>
      </c>
      <c r="C25" s="32" t="s">
        <v>18</v>
      </c>
      <c r="D25" s="34">
        <v>50</v>
      </c>
      <c r="E25" s="42" t="s">
        <v>47</v>
      </c>
      <c r="F25" s="43">
        <f>F21</f>
        <v>5782.13</v>
      </c>
      <c r="G25" s="36" t="s">
        <v>35</v>
      </c>
      <c r="H25" s="37">
        <f t="shared" si="2"/>
        <v>5782.13</v>
      </c>
      <c r="I25" s="44">
        <f t="shared" si="0"/>
        <v>289106.5</v>
      </c>
      <c r="J25" s="39">
        <f t="shared" si="1"/>
        <v>0.12397094869642776</v>
      </c>
      <c r="K25" s="40">
        <v>0</v>
      </c>
      <c r="L25" s="40">
        <v>0</v>
      </c>
      <c r="M25" s="39">
        <v>0</v>
      </c>
    </row>
    <row r="26" spans="1:13" ht="27" x14ac:dyDescent="0.25">
      <c r="A26" s="32" t="s">
        <v>58</v>
      </c>
      <c r="B26" s="41" t="s">
        <v>59</v>
      </c>
      <c r="C26" s="32" t="s">
        <v>18</v>
      </c>
      <c r="D26" s="34">
        <v>40</v>
      </c>
      <c r="E26" s="42" t="s">
        <v>50</v>
      </c>
      <c r="F26" s="43">
        <f>F22</f>
        <v>7168.1</v>
      </c>
      <c r="G26" s="36" t="s">
        <v>35</v>
      </c>
      <c r="H26" s="37">
        <f t="shared" si="2"/>
        <v>7168.1</v>
      </c>
      <c r="I26" s="44">
        <f t="shared" si="0"/>
        <v>286724</v>
      </c>
      <c r="J26" s="39">
        <f t="shared" si="1"/>
        <v>0.12294931554300768</v>
      </c>
      <c r="K26" s="40">
        <v>0</v>
      </c>
      <c r="L26" s="40">
        <v>0</v>
      </c>
      <c r="M26" s="39">
        <v>0</v>
      </c>
    </row>
    <row r="27" spans="1:13" ht="27" x14ac:dyDescent="0.25">
      <c r="A27" s="32" t="s">
        <v>60</v>
      </c>
      <c r="B27" s="41" t="s">
        <v>61</v>
      </c>
      <c r="C27" s="32" t="s">
        <v>18</v>
      </c>
      <c r="D27" s="34">
        <v>20</v>
      </c>
      <c r="E27" s="42" t="s">
        <v>53</v>
      </c>
      <c r="F27" s="43">
        <f>F23</f>
        <v>10155.49</v>
      </c>
      <c r="G27" s="36" t="s">
        <v>35</v>
      </c>
      <c r="H27" s="37">
        <f t="shared" si="2"/>
        <v>10155.49</v>
      </c>
      <c r="I27" s="44">
        <f t="shared" si="0"/>
        <v>203109.8</v>
      </c>
      <c r="J27" s="39">
        <f t="shared" si="1"/>
        <v>8.7094944581120451E-2</v>
      </c>
      <c r="K27" s="40">
        <v>0</v>
      </c>
      <c r="L27" s="40">
        <v>0</v>
      </c>
      <c r="M27" s="39">
        <v>0</v>
      </c>
    </row>
    <row r="28" spans="1:13" x14ac:dyDescent="0.25">
      <c r="A28" s="23">
        <v>4</v>
      </c>
      <c r="B28" s="23" t="s">
        <v>62</v>
      </c>
      <c r="C28" s="24" t="s">
        <v>5</v>
      </c>
      <c r="D28" s="24" t="s">
        <v>6</v>
      </c>
      <c r="E28" s="24" t="s">
        <v>7</v>
      </c>
      <c r="F28" s="25"/>
      <c r="G28" s="26"/>
      <c r="H28" s="27"/>
      <c r="I28" s="28">
        <f>SUM(I29:I32)</f>
        <v>6970739.6035000002</v>
      </c>
      <c r="J28" s="29">
        <f>I28/$I$44</f>
        <v>0.39867893613034755</v>
      </c>
      <c r="K28" s="30"/>
      <c r="L28" s="30"/>
      <c r="M28" s="31"/>
    </row>
    <row r="29" spans="1:13" x14ac:dyDescent="0.25">
      <c r="A29" s="32" t="s">
        <v>63</v>
      </c>
      <c r="B29" s="45" t="s">
        <v>64</v>
      </c>
      <c r="C29" s="32" t="s">
        <v>65</v>
      </c>
      <c r="D29" s="34">
        <v>2000</v>
      </c>
      <c r="E29" s="32" t="s">
        <v>19</v>
      </c>
      <c r="F29" s="43">
        <v>715.9</v>
      </c>
      <c r="G29" s="36">
        <v>21.15</v>
      </c>
      <c r="H29" s="37">
        <f>F29*1.2115</f>
        <v>867.31285000000003</v>
      </c>
      <c r="I29" s="38">
        <f>D29*H29</f>
        <v>1734625.7</v>
      </c>
      <c r="J29" s="39">
        <f>I29/$I$28</f>
        <v>0.24884385282862187</v>
      </c>
      <c r="K29" s="40">
        <v>0</v>
      </c>
      <c r="L29" s="40">
        <v>0</v>
      </c>
      <c r="M29" s="39">
        <v>0</v>
      </c>
    </row>
    <row r="30" spans="1:13" x14ac:dyDescent="0.25">
      <c r="A30" s="32" t="s">
        <v>66</v>
      </c>
      <c r="B30" s="45" t="s">
        <v>67</v>
      </c>
      <c r="C30" s="32" t="s">
        <v>65</v>
      </c>
      <c r="D30" s="34">
        <v>2000</v>
      </c>
      <c r="E30" s="32" t="s">
        <v>19</v>
      </c>
      <c r="F30" s="43">
        <v>1398.28</v>
      </c>
      <c r="G30" s="36">
        <v>21.15</v>
      </c>
      <c r="H30" s="37">
        <f>F30*1.2115</f>
        <v>1694.01622</v>
      </c>
      <c r="I30" s="38">
        <f>D30*H30</f>
        <v>3388032.44</v>
      </c>
      <c r="J30" s="39">
        <f>I30/$I$28</f>
        <v>0.48603629352312527</v>
      </c>
      <c r="K30" s="40">
        <v>0</v>
      </c>
      <c r="L30" s="40">
        <v>0</v>
      </c>
      <c r="M30" s="39">
        <v>0</v>
      </c>
    </row>
    <row r="31" spans="1:13" x14ac:dyDescent="0.25">
      <c r="A31" s="32" t="s">
        <v>68</v>
      </c>
      <c r="B31" s="45" t="s">
        <v>69</v>
      </c>
      <c r="C31" s="32" t="s">
        <v>65</v>
      </c>
      <c r="D31" s="34">
        <v>300</v>
      </c>
      <c r="E31" s="32" t="s">
        <v>19</v>
      </c>
      <c r="F31" s="43">
        <v>2065.9699999999998</v>
      </c>
      <c r="G31" s="36">
        <v>21.15</v>
      </c>
      <c r="H31" s="37">
        <f>F31*1.2115</f>
        <v>2502.9226549999998</v>
      </c>
      <c r="I31" s="38">
        <f>D31*H31</f>
        <v>750876.79649999994</v>
      </c>
      <c r="J31" s="39">
        <f>I31/$I$28</f>
        <v>0.10771838272699005</v>
      </c>
      <c r="K31" s="40">
        <v>0</v>
      </c>
      <c r="L31" s="40">
        <v>0</v>
      </c>
      <c r="M31" s="39">
        <v>0</v>
      </c>
    </row>
    <row r="32" spans="1:13" x14ac:dyDescent="0.25">
      <c r="A32" s="32" t="s">
        <v>70</v>
      </c>
      <c r="B32" s="45" t="s">
        <v>71</v>
      </c>
      <c r="C32" s="32" t="s">
        <v>65</v>
      </c>
      <c r="D32" s="34">
        <v>300</v>
      </c>
      <c r="E32" s="32" t="s">
        <v>19</v>
      </c>
      <c r="F32" s="43">
        <v>3018.86</v>
      </c>
      <c r="G32" s="36">
        <v>21.15</v>
      </c>
      <c r="H32" s="37">
        <f>F32*1.2115</f>
        <v>3657.3488900000002</v>
      </c>
      <c r="I32" s="38">
        <f>D32*H32</f>
        <v>1097204.6670000001</v>
      </c>
      <c r="J32" s="39">
        <f>I32/$I$28</f>
        <v>0.15740147092126278</v>
      </c>
      <c r="K32" s="40">
        <v>0</v>
      </c>
      <c r="L32" s="40">
        <v>0</v>
      </c>
      <c r="M32" s="39">
        <v>0</v>
      </c>
    </row>
    <row r="33" spans="1:1024" s="51" customFormat="1" ht="27" x14ac:dyDescent="0.25">
      <c r="A33" s="23">
        <v>5</v>
      </c>
      <c r="B33" s="46" t="s">
        <v>72</v>
      </c>
      <c r="C33" s="24" t="s">
        <v>5</v>
      </c>
      <c r="D33" s="24" t="s">
        <v>6</v>
      </c>
      <c r="E33" s="24" t="s">
        <v>7</v>
      </c>
      <c r="F33" s="25"/>
      <c r="G33" s="26"/>
      <c r="H33" s="27"/>
      <c r="I33" s="47">
        <f>SUM(I34:I42)</f>
        <v>437313.94349999999</v>
      </c>
      <c r="J33" s="48">
        <f>I33/$I$44</f>
        <v>2.5011385830853165E-2</v>
      </c>
      <c r="K33" s="49"/>
      <c r="L33" s="49"/>
      <c r="M33" s="50"/>
      <c r="AMG33" s="8"/>
      <c r="AMH33" s="8"/>
      <c r="AMI33" s="8"/>
      <c r="AMJ33" s="8"/>
    </row>
    <row r="34" spans="1:1024" x14ac:dyDescent="0.25">
      <c r="A34" s="32" t="s">
        <v>73</v>
      </c>
      <c r="B34" s="45" t="s">
        <v>74</v>
      </c>
      <c r="C34" s="32" t="s">
        <v>65</v>
      </c>
      <c r="D34" s="34">
        <v>3000</v>
      </c>
      <c r="E34" s="32" t="s">
        <v>19</v>
      </c>
      <c r="F34" s="43">
        <v>76.87</v>
      </c>
      <c r="G34" s="36">
        <v>21.15</v>
      </c>
      <c r="H34" s="37">
        <f t="shared" ref="H34:H42" si="3">F34*1.2115</f>
        <v>93.128005000000002</v>
      </c>
      <c r="I34" s="38">
        <f t="shared" ref="I34:I42" si="4">D34*H34</f>
        <v>279384.01500000001</v>
      </c>
      <c r="J34" s="39">
        <f t="shared" ref="J34:J42" si="5">I34/$I$33</f>
        <v>0.63886372513983203</v>
      </c>
      <c r="K34" s="40">
        <v>0</v>
      </c>
      <c r="L34" s="40">
        <v>0</v>
      </c>
      <c r="M34" s="39">
        <v>0</v>
      </c>
    </row>
    <row r="35" spans="1:1024" x14ac:dyDescent="0.25">
      <c r="A35" s="32" t="s">
        <v>75</v>
      </c>
      <c r="B35" s="45" t="s">
        <v>76</v>
      </c>
      <c r="C35" s="32" t="s">
        <v>65</v>
      </c>
      <c r="D35" s="34">
        <v>500</v>
      </c>
      <c r="E35" s="32" t="s">
        <v>19</v>
      </c>
      <c r="F35" s="43">
        <v>77.61</v>
      </c>
      <c r="G35" s="36">
        <v>21.15</v>
      </c>
      <c r="H35" s="37">
        <f t="shared" si="3"/>
        <v>94.024515000000008</v>
      </c>
      <c r="I35" s="38">
        <f t="shared" si="4"/>
        <v>47012.257500000007</v>
      </c>
      <c r="J35" s="39">
        <f t="shared" si="5"/>
        <v>0.10750230629223009</v>
      </c>
      <c r="K35" s="40">
        <v>0</v>
      </c>
      <c r="L35" s="40">
        <v>0</v>
      </c>
      <c r="M35" s="39">
        <v>0</v>
      </c>
    </row>
    <row r="36" spans="1:1024" x14ac:dyDescent="0.25">
      <c r="A36" s="32" t="s">
        <v>77</v>
      </c>
      <c r="B36" s="45" t="s">
        <v>78</v>
      </c>
      <c r="C36" s="32" t="s">
        <v>65</v>
      </c>
      <c r="D36" s="34">
        <v>500</v>
      </c>
      <c r="E36" s="32" t="s">
        <v>19</v>
      </c>
      <c r="F36" s="43">
        <v>78.36</v>
      </c>
      <c r="G36" s="36">
        <v>21.15</v>
      </c>
      <c r="H36" s="37">
        <f t="shared" si="3"/>
        <v>94.933139999999995</v>
      </c>
      <c r="I36" s="38">
        <f t="shared" si="4"/>
        <v>47466.57</v>
      </c>
      <c r="J36" s="39">
        <f t="shared" si="5"/>
        <v>0.10854117666614031</v>
      </c>
      <c r="K36" s="40">
        <v>0</v>
      </c>
      <c r="L36" s="40">
        <v>0</v>
      </c>
      <c r="M36" s="39">
        <v>0</v>
      </c>
    </row>
    <row r="37" spans="1:1024" x14ac:dyDescent="0.25">
      <c r="A37" s="32" t="s">
        <v>79</v>
      </c>
      <c r="B37" s="45" t="s">
        <v>80</v>
      </c>
      <c r="C37" s="32" t="s">
        <v>65</v>
      </c>
      <c r="D37" s="34">
        <v>100</v>
      </c>
      <c r="E37" s="32" t="s">
        <v>19</v>
      </c>
      <c r="F37" s="43">
        <v>79.11</v>
      </c>
      <c r="G37" s="36">
        <v>21.15</v>
      </c>
      <c r="H37" s="37">
        <f t="shared" si="3"/>
        <v>95.841764999999995</v>
      </c>
      <c r="I37" s="38">
        <f t="shared" si="4"/>
        <v>9584.1764999999996</v>
      </c>
      <c r="J37" s="39">
        <f t="shared" si="5"/>
        <v>2.1916009408010105E-2</v>
      </c>
      <c r="K37" s="40">
        <v>0</v>
      </c>
      <c r="L37" s="40">
        <v>0</v>
      </c>
      <c r="M37" s="39">
        <v>0</v>
      </c>
    </row>
    <row r="38" spans="1:1024" x14ac:dyDescent="0.25">
      <c r="A38" s="32" t="s">
        <v>81</v>
      </c>
      <c r="B38" s="45" t="s">
        <v>82</v>
      </c>
      <c r="C38" s="32" t="s">
        <v>65</v>
      </c>
      <c r="D38" s="34">
        <v>100</v>
      </c>
      <c r="E38" s="32" t="s">
        <v>19</v>
      </c>
      <c r="F38" s="43">
        <v>79.86</v>
      </c>
      <c r="G38" s="36">
        <v>21.15</v>
      </c>
      <c r="H38" s="37">
        <f t="shared" si="3"/>
        <v>96.750389999999996</v>
      </c>
      <c r="I38" s="38">
        <f t="shared" si="4"/>
        <v>9675.0389999999989</v>
      </c>
      <c r="J38" s="39">
        <f t="shared" si="5"/>
        <v>2.2123783482792148E-2</v>
      </c>
      <c r="K38" s="40">
        <v>0</v>
      </c>
      <c r="L38" s="40">
        <v>0</v>
      </c>
      <c r="M38" s="39">
        <v>0</v>
      </c>
    </row>
    <row r="39" spans="1:1024" x14ac:dyDescent="0.25">
      <c r="A39" s="32" t="s">
        <v>83</v>
      </c>
      <c r="B39" s="45" t="s">
        <v>84</v>
      </c>
      <c r="C39" s="32" t="s">
        <v>65</v>
      </c>
      <c r="D39" s="34">
        <v>100</v>
      </c>
      <c r="E39" s="32" t="s">
        <v>19</v>
      </c>
      <c r="F39" s="43">
        <v>82.9</v>
      </c>
      <c r="G39" s="36">
        <v>21.15</v>
      </c>
      <c r="H39" s="37">
        <f t="shared" si="3"/>
        <v>100.43335</v>
      </c>
      <c r="I39" s="38">
        <f t="shared" si="4"/>
        <v>10043.335000000001</v>
      </c>
      <c r="J39" s="39">
        <f t="shared" si="5"/>
        <v>2.2965961065908709E-2</v>
      </c>
      <c r="K39" s="40">
        <v>0</v>
      </c>
      <c r="L39" s="40">
        <v>0</v>
      </c>
      <c r="M39" s="39">
        <v>0</v>
      </c>
    </row>
    <row r="40" spans="1:1024" x14ac:dyDescent="0.25">
      <c r="A40" s="32" t="s">
        <v>85</v>
      </c>
      <c r="B40" s="45" t="s">
        <v>86</v>
      </c>
      <c r="C40" s="32" t="s">
        <v>65</v>
      </c>
      <c r="D40" s="34">
        <v>100</v>
      </c>
      <c r="E40" s="32" t="s">
        <v>19</v>
      </c>
      <c r="F40" s="43">
        <v>90.01</v>
      </c>
      <c r="G40" s="36">
        <v>21.15</v>
      </c>
      <c r="H40" s="37">
        <f t="shared" si="3"/>
        <v>109.04711500000001</v>
      </c>
      <c r="I40" s="38">
        <f t="shared" si="4"/>
        <v>10904.711500000001</v>
      </c>
      <c r="J40" s="39">
        <f t="shared" si="5"/>
        <v>2.4935659294842497E-2</v>
      </c>
      <c r="K40" s="40">
        <v>0</v>
      </c>
      <c r="L40" s="40">
        <v>0</v>
      </c>
      <c r="M40" s="39">
        <v>0</v>
      </c>
    </row>
    <row r="41" spans="1:1024" x14ac:dyDescent="0.25">
      <c r="A41" s="32" t="s">
        <v>87</v>
      </c>
      <c r="B41" s="45" t="s">
        <v>88</v>
      </c>
      <c r="C41" s="32" t="s">
        <v>65</v>
      </c>
      <c r="D41" s="34">
        <v>100</v>
      </c>
      <c r="E41" s="32" t="s">
        <v>19</v>
      </c>
      <c r="F41" s="43">
        <v>90.01</v>
      </c>
      <c r="G41" s="36">
        <v>21.15</v>
      </c>
      <c r="H41" s="37">
        <f t="shared" si="3"/>
        <v>109.04711500000001</v>
      </c>
      <c r="I41" s="38">
        <f t="shared" si="4"/>
        <v>10904.711500000001</v>
      </c>
      <c r="J41" s="39">
        <f t="shared" si="5"/>
        <v>2.4935659294842497E-2</v>
      </c>
      <c r="K41" s="40">
        <v>0</v>
      </c>
      <c r="L41" s="40">
        <v>0</v>
      </c>
      <c r="M41" s="39">
        <v>0</v>
      </c>
    </row>
    <row r="42" spans="1:1024" x14ac:dyDescent="0.25">
      <c r="A42" s="32" t="s">
        <v>89</v>
      </c>
      <c r="B42" s="45" t="s">
        <v>90</v>
      </c>
      <c r="C42" s="32" t="s">
        <v>65</v>
      </c>
      <c r="D42" s="34">
        <v>100</v>
      </c>
      <c r="E42" s="32" t="s">
        <v>19</v>
      </c>
      <c r="F42" s="43">
        <v>101.85</v>
      </c>
      <c r="G42" s="36">
        <v>21.15</v>
      </c>
      <c r="H42" s="37">
        <f t="shared" si="3"/>
        <v>123.39127499999999</v>
      </c>
      <c r="I42" s="38">
        <f t="shared" si="4"/>
        <v>12339.127499999999</v>
      </c>
      <c r="J42" s="39">
        <f t="shared" si="5"/>
        <v>2.8215719355401708E-2</v>
      </c>
      <c r="K42" s="40">
        <v>0</v>
      </c>
      <c r="L42" s="40">
        <v>0</v>
      </c>
      <c r="M42" s="39">
        <v>0</v>
      </c>
    </row>
    <row r="44" spans="1:1024" x14ac:dyDescent="0.25">
      <c r="H44" s="52" t="s">
        <v>91</v>
      </c>
      <c r="I44" s="53">
        <f>SUM(I8+I12+I16+I28+I33)</f>
        <v>17484594.6745</v>
      </c>
      <c r="J44" s="54">
        <f>SUM(J8+J12+J16+J28+J33)</f>
        <v>1</v>
      </c>
      <c r="K44" s="55"/>
      <c r="L44" s="55"/>
      <c r="M44" s="56"/>
    </row>
    <row r="46" spans="1:1024" ht="159" customHeight="1" x14ac:dyDescent="0.25">
      <c r="B46" s="60" t="s">
        <v>92</v>
      </c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</row>
    <row r="47" spans="1:1024" x14ac:dyDescent="0.2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</row>
    <row r="48" spans="1:1024" x14ac:dyDescent="0.25">
      <c r="B48"/>
      <c r="C48"/>
      <c r="D48"/>
      <c r="E48"/>
      <c r="F48"/>
      <c r="G48"/>
      <c r="H48"/>
      <c r="I48"/>
      <c r="J48"/>
      <c r="K48"/>
      <c r="L48"/>
      <c r="M48"/>
    </row>
    <row r="49" spans="2:13" x14ac:dyDescent="0.25">
      <c r="B49"/>
      <c r="C49"/>
      <c r="D49"/>
      <c r="E49"/>
      <c r="F49"/>
      <c r="G49"/>
      <c r="H49"/>
      <c r="I49"/>
      <c r="J49"/>
      <c r="K49"/>
      <c r="L49"/>
      <c r="M49"/>
    </row>
    <row r="50" spans="2:13" x14ac:dyDescent="0.25">
      <c r="B50"/>
      <c r="C50"/>
      <c r="D50"/>
      <c r="E50"/>
      <c r="F50"/>
      <c r="G50"/>
      <c r="H50"/>
      <c r="I50"/>
      <c r="J50"/>
      <c r="K50"/>
      <c r="L50"/>
      <c r="M50"/>
    </row>
  </sheetData>
  <mergeCells count="9">
    <mergeCell ref="A7:D7"/>
    <mergeCell ref="F7:J7"/>
    <mergeCell ref="K7:M7"/>
    <mergeCell ref="B46:M46"/>
    <mergeCell ref="A1:M1"/>
    <mergeCell ref="A2:K3"/>
    <mergeCell ref="L2:L3"/>
    <mergeCell ref="M2:M3"/>
    <mergeCell ref="A4:M4"/>
  </mergeCells>
  <printOptions horizontalCentered="1" verticalCentered="1"/>
  <pageMargins left="0.39374999999999999" right="0.39374999999999999" top="0.39374999999999999" bottom="0.39374999999999999" header="0.511811023622047" footer="0.511811023622047"/>
  <pageSetup paperSize="9" scale="64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2028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>SAAE Sorocaba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Thais Coelho Grando</dc:creator>
  <dc:description/>
  <cp:lastModifiedBy>Karen Vanessa de Medeiros Cruz</cp:lastModifiedBy>
  <cp:revision>80</cp:revision>
  <cp:lastPrinted>2023-02-14T14:40:01Z</cp:lastPrinted>
  <dcterms:created xsi:type="dcterms:W3CDTF">2022-10-13T18:53:07Z</dcterms:created>
  <dcterms:modified xsi:type="dcterms:W3CDTF">2023-03-29T15:45:07Z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